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dbfsp-my.sharepoint.com/personal/clare_beavon_lichfield_anglican_org/Documents/Documents/Clare Spooner/Recruitment/Wolverhampton EA/Lichfield AD/Watershed/"/>
    </mc:Choice>
  </mc:AlternateContent>
  <xr:revisionPtr revIDLastSave="0" documentId="8_{D9051ABF-90F1-4517-BB52-3517962FB062}" xr6:coauthVersionLast="47" xr6:coauthVersionMax="47" xr10:uidLastSave="{00000000-0000-0000-0000-000000000000}"/>
  <bookViews>
    <workbookView xWindow="-120" yWindow="-120" windowWidth="29040" windowHeight="15720" xr2:uid="{DD24B631-4B3B-404C-828B-E3F089D34A6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G39" i="1"/>
  <c r="F15" i="1"/>
  <c r="F11" i="1"/>
  <c r="F10" i="1"/>
  <c r="G41" i="1"/>
  <c r="B17" i="1"/>
  <c r="G53" i="1" l="1"/>
  <c r="F16" i="1" l="1"/>
  <c r="G29" i="1" s="1"/>
  <c r="B24" i="1" l="1"/>
  <c r="C27" i="1" s="1"/>
  <c r="B32" i="1"/>
  <c r="C40" i="1"/>
  <c r="C17" i="1"/>
  <c r="C42" i="1" l="1"/>
  <c r="G11" i="1"/>
  <c r="G61" i="1" s="1"/>
  <c r="C52" i="1" l="1"/>
  <c r="C53" i="1" s="1"/>
  <c r="F56" i="1"/>
</calcChain>
</file>

<file path=xl/sharedStrings.xml><?xml version="1.0" encoding="utf-8"?>
<sst xmlns="http://schemas.openxmlformats.org/spreadsheetml/2006/main" count="81" uniqueCount="75">
  <si>
    <t>RECEIPTS</t>
  </si>
  <si>
    <t>Donations and Legacies</t>
  </si>
  <si>
    <t>Monthly Draw Club</t>
  </si>
  <si>
    <t>Total</t>
  </si>
  <si>
    <t>Church Activities</t>
  </si>
  <si>
    <t>Sales of Toys</t>
  </si>
  <si>
    <t>Covenants and Gift Aid</t>
  </si>
  <si>
    <t>Collections</t>
  </si>
  <si>
    <t>PAYMENTS</t>
  </si>
  <si>
    <t>Parish Share</t>
  </si>
  <si>
    <t>Salaries</t>
  </si>
  <si>
    <t>Graveyard Maintenance</t>
  </si>
  <si>
    <t>Insurance</t>
  </si>
  <si>
    <t>Electricity</t>
  </si>
  <si>
    <t>Church Running Expenses</t>
  </si>
  <si>
    <t>Other Payments</t>
  </si>
  <si>
    <t>Diocesan Fees</t>
  </si>
  <si>
    <t>Cleaning</t>
  </si>
  <si>
    <t>Organist Fees</t>
  </si>
  <si>
    <t>Interest from Deposit Account</t>
  </si>
  <si>
    <t>THE PCC OF ST ANDREW'S CHURCH, WESTON-UNDER-LIZARD</t>
  </si>
  <si>
    <t>Donations - Box/Jar</t>
  </si>
  <si>
    <t>Fund Raising</t>
  </si>
  <si>
    <t>Other</t>
  </si>
  <si>
    <t>Clergy Fees</t>
  </si>
  <si>
    <t>BANK RECONCILIATION</t>
  </si>
  <si>
    <t>Paschal Candle</t>
  </si>
  <si>
    <t>Altar Candles</t>
  </si>
  <si>
    <t>Local Response Fund</t>
  </si>
  <si>
    <t>Cash at Bank at 1 January 2023</t>
  </si>
  <si>
    <t>Michael Eaton</t>
  </si>
  <si>
    <t>Wedding Blessing</t>
  </si>
  <si>
    <t>Wedding - Maunder</t>
  </si>
  <si>
    <t>Wedding - Massie</t>
  </si>
  <si>
    <t>Pen Cartridges</t>
  </si>
  <si>
    <t>Clock Maintenance</t>
  </si>
  <si>
    <t>Vacuum Cleaner Bags</t>
  </si>
  <si>
    <t>Upkeep of Services</t>
  </si>
  <si>
    <t>Communion Wine</t>
  </si>
  <si>
    <t>Communion Water</t>
  </si>
  <si>
    <t>Flowers - Mothering Sunday</t>
  </si>
  <si>
    <t>Lichfield Diocese</t>
  </si>
  <si>
    <t>Spring Fair</t>
  </si>
  <si>
    <t>Funeral &amp; Cremation - Eaton</t>
  </si>
  <si>
    <t>Quinnenial Fee</t>
  </si>
  <si>
    <t>Tree Felling</t>
  </si>
  <si>
    <t>Electrical Survey</t>
  </si>
  <si>
    <t>Charles Bridgman</t>
  </si>
  <si>
    <t>Excess of Payments over Receipts</t>
  </si>
  <si>
    <t>Church of England Deposit Fund</t>
  </si>
  <si>
    <t>Blymhill Garedn Fete Committee</t>
  </si>
  <si>
    <t>Patlowe</t>
  </si>
  <si>
    <t>Timothy Newcombe</t>
  </si>
  <si>
    <t>John Parry</t>
  </si>
  <si>
    <t>Wedding</t>
  </si>
  <si>
    <t>Sound System Repair</t>
  </si>
  <si>
    <t>Ramps</t>
  </si>
  <si>
    <t>Altar Cloths</t>
  </si>
  <si>
    <t>Gravel for Drive</t>
  </si>
  <si>
    <t>Miscellaneous</t>
  </si>
  <si>
    <t>Parish Council</t>
  </si>
  <si>
    <t>Quiz Night</t>
  </si>
  <si>
    <t>Renewal of Vows</t>
  </si>
  <si>
    <t>Advent Rings</t>
  </si>
  <si>
    <t>Advent Candles</t>
  </si>
  <si>
    <t>Tealights</t>
  </si>
  <si>
    <t>Christingles</t>
  </si>
  <si>
    <t>Traffic Cones</t>
  </si>
  <si>
    <t>Restricted Paymens</t>
  </si>
  <si>
    <t>FINANCIAL STATEMENT AS AT 31 DECEMBER 2023</t>
  </si>
  <si>
    <t>Cash at Bank at 31 Decenber 2023</t>
  </si>
  <si>
    <t>Payments (Cont'd)</t>
  </si>
  <si>
    <t>+</t>
  </si>
  <si>
    <t>Autumn Fair</t>
  </si>
  <si>
    <t>Glass Top for Altar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</si>
</sst>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5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2" fontId="0" fillId="0" borderId="0" xfId="0" applyNumberFormat="1"/>
    <xf numFmtId="2" fontId="2" fillId="0" borderId="0" xfId="0" applyNumberFormat="1" applyFont="1"/>
    <xf numFmtId="0" fontId="3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/>
    <xf numFmtId="6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9329E-0A17-49D2-8DF7-5D22DB337F91}">
  <dimension ref="A1:G104"/>
  <sheetViews>
    <sheetView tabSelected="1" zoomScale="106" zoomScaleNormal="106" workbookViewId="0">
      <selection activeCell="E27" sqref="E27"/>
    </sheetView>
  </sheetViews>
  <sheetFormatPr defaultRowHeight="15" x14ac:dyDescent="0.25"/>
  <cols>
    <col min="1" max="1" width="28.42578125" customWidth="1"/>
    <col min="4" max="4" width="1.28515625" customWidth="1"/>
    <col min="5" max="5" width="20.42578125" customWidth="1"/>
    <col min="7" max="7" width="9.5703125" bestFit="1" customWidth="1"/>
  </cols>
  <sheetData>
    <row r="1" spans="1:7" x14ac:dyDescent="0.25">
      <c r="A1" s="5" t="s">
        <v>20</v>
      </c>
      <c r="B1" s="8"/>
      <c r="C1" s="8"/>
      <c r="D1" s="8"/>
      <c r="E1" s="5"/>
    </row>
    <row r="2" spans="1:7" x14ac:dyDescent="0.25">
      <c r="A2" s="5" t="s">
        <v>69</v>
      </c>
      <c r="B2" s="2"/>
      <c r="C2" s="2"/>
    </row>
    <row r="3" spans="1:7" x14ac:dyDescent="0.25">
      <c r="A3" s="5"/>
      <c r="B3" s="2"/>
      <c r="C3" s="2"/>
    </row>
    <row r="4" spans="1:7" ht="15.75" x14ac:dyDescent="0.25">
      <c r="A4" s="1" t="s">
        <v>0</v>
      </c>
      <c r="E4" s="5" t="s">
        <v>8</v>
      </c>
    </row>
    <row r="5" spans="1:7" x14ac:dyDescent="0.25">
      <c r="A5" s="5" t="s">
        <v>1</v>
      </c>
      <c r="E5" s="5" t="s">
        <v>4</v>
      </c>
      <c r="F5" s="5"/>
    </row>
    <row r="6" spans="1:7" x14ac:dyDescent="0.25">
      <c r="E6" t="s">
        <v>9</v>
      </c>
      <c r="G6" s="3">
        <v>7627</v>
      </c>
    </row>
    <row r="7" spans="1:7" x14ac:dyDescent="0.25">
      <c r="A7" t="s">
        <v>30</v>
      </c>
      <c r="B7" s="3">
        <v>5000</v>
      </c>
    </row>
    <row r="8" spans="1:7" x14ac:dyDescent="0.25">
      <c r="A8" t="s">
        <v>41</v>
      </c>
      <c r="B8" s="3">
        <v>1000</v>
      </c>
      <c r="E8" s="2" t="s">
        <v>10</v>
      </c>
    </row>
    <row r="9" spans="1:7" x14ac:dyDescent="0.25">
      <c r="A9" t="s">
        <v>47</v>
      </c>
      <c r="B9" s="3">
        <v>50</v>
      </c>
      <c r="E9" t="s">
        <v>11</v>
      </c>
      <c r="F9" s="3">
        <v>839.99</v>
      </c>
    </row>
    <row r="10" spans="1:7" x14ac:dyDescent="0.25">
      <c r="A10" t="s">
        <v>50</v>
      </c>
      <c r="B10" s="3">
        <v>150</v>
      </c>
      <c r="E10" t="s">
        <v>17</v>
      </c>
      <c r="F10" s="3">
        <f>SUM(355.75+112+62.5+75+93.75+37.5+37.5+37.5)</f>
        <v>811.5</v>
      </c>
      <c r="G10" s="3"/>
    </row>
    <row r="11" spans="1:7" x14ac:dyDescent="0.25">
      <c r="A11" t="s">
        <v>51</v>
      </c>
      <c r="B11" s="3">
        <v>300</v>
      </c>
      <c r="E11" t="s">
        <v>18</v>
      </c>
      <c r="F11" s="4">
        <f>SUM(25+98+25+25+25+25+25+25+25+25+25+175+267+364)</f>
        <v>1154</v>
      </c>
      <c r="G11" s="3">
        <f>SUM(F9:F11)</f>
        <v>2805.49</v>
      </c>
    </row>
    <row r="12" spans="1:7" x14ac:dyDescent="0.25">
      <c r="A12" t="s">
        <v>52</v>
      </c>
      <c r="B12" s="3">
        <v>50</v>
      </c>
    </row>
    <row r="13" spans="1:7" x14ac:dyDescent="0.25">
      <c r="A13" t="s">
        <v>53</v>
      </c>
      <c r="B13" s="3">
        <v>29</v>
      </c>
      <c r="E13" s="2" t="s">
        <v>14</v>
      </c>
    </row>
    <row r="14" spans="1:7" x14ac:dyDescent="0.25">
      <c r="A14" t="s">
        <v>60</v>
      </c>
      <c r="B14" s="3">
        <v>800</v>
      </c>
      <c r="E14" s="2"/>
    </row>
    <row r="15" spans="1:7" x14ac:dyDescent="0.25">
      <c r="A15" t="s">
        <v>61</v>
      </c>
      <c r="B15" s="3">
        <v>108</v>
      </c>
      <c r="E15" t="s">
        <v>12</v>
      </c>
      <c r="F15">
        <f>SUM(191.4+191.4+191.4+191.4+204.79+204.75+204.75+204.75+204.75+614.25)</f>
        <v>2403.64</v>
      </c>
    </row>
    <row r="16" spans="1:7" x14ac:dyDescent="0.25">
      <c r="A16" t="s">
        <v>62</v>
      </c>
      <c r="B16" s="3">
        <v>300</v>
      </c>
      <c r="E16" t="s">
        <v>27</v>
      </c>
      <c r="F16" s="3">
        <f>SUM(54.99+47.49+96+47.49)</f>
        <v>245.97000000000003</v>
      </c>
    </row>
    <row r="17" spans="1:7" x14ac:dyDescent="0.25">
      <c r="A17" t="s">
        <v>23</v>
      </c>
      <c r="B17" s="4">
        <f>SUM(29.8+11.6+61.2+61)</f>
        <v>163.6</v>
      </c>
      <c r="C17" s="3">
        <f>SUM(B6:B17)</f>
        <v>7950.6</v>
      </c>
      <c r="E17" t="s">
        <v>26</v>
      </c>
      <c r="F17">
        <v>64.489999999999995</v>
      </c>
    </row>
    <row r="18" spans="1:7" x14ac:dyDescent="0.25">
      <c r="B18" s="3"/>
      <c r="C18" s="4"/>
      <c r="E18" t="s">
        <v>34</v>
      </c>
      <c r="F18" s="3">
        <v>7.86</v>
      </c>
    </row>
    <row r="19" spans="1:7" x14ac:dyDescent="0.25">
      <c r="A19" s="5" t="s">
        <v>4</v>
      </c>
      <c r="E19" t="s">
        <v>35</v>
      </c>
      <c r="F19" s="3">
        <v>300</v>
      </c>
    </row>
    <row r="20" spans="1:7" x14ac:dyDescent="0.25">
      <c r="B20" s="3"/>
      <c r="E20" t="s">
        <v>36</v>
      </c>
      <c r="F20" s="3">
        <v>13.99</v>
      </c>
    </row>
    <row r="21" spans="1:7" x14ac:dyDescent="0.25">
      <c r="A21" t="s">
        <v>31</v>
      </c>
      <c r="B21" s="3">
        <v>650</v>
      </c>
      <c r="E21" t="s">
        <v>44</v>
      </c>
      <c r="F21" s="3">
        <v>1512.06</v>
      </c>
    </row>
    <row r="22" spans="1:7" x14ac:dyDescent="0.25">
      <c r="A22" t="s">
        <v>32</v>
      </c>
      <c r="B22" s="3">
        <v>771</v>
      </c>
      <c r="E22" t="s">
        <v>45</v>
      </c>
      <c r="F22" s="3">
        <v>3306</v>
      </c>
    </row>
    <row r="23" spans="1:7" x14ac:dyDescent="0.25">
      <c r="A23" t="s">
        <v>33</v>
      </c>
      <c r="B23" s="3">
        <v>746</v>
      </c>
      <c r="C23" s="3"/>
      <c r="E23" t="s">
        <v>46</v>
      </c>
      <c r="F23" s="3">
        <v>123.36</v>
      </c>
    </row>
    <row r="24" spans="1:7" x14ac:dyDescent="0.25">
      <c r="A24" t="s">
        <v>43</v>
      </c>
      <c r="B24" s="3">
        <f>SUM(434+232)</f>
        <v>666</v>
      </c>
      <c r="E24" t="s">
        <v>55</v>
      </c>
      <c r="F24" s="3">
        <v>422</v>
      </c>
    </row>
    <row r="25" spans="1:7" x14ac:dyDescent="0.25">
      <c r="A25" t="s">
        <v>54</v>
      </c>
      <c r="B25" s="3">
        <v>645</v>
      </c>
      <c r="C25" s="3"/>
      <c r="E25" t="s">
        <v>56</v>
      </c>
      <c r="F25" s="3">
        <v>378.99</v>
      </c>
    </row>
    <row r="26" spans="1:7" x14ac:dyDescent="0.25">
      <c r="A26" t="s">
        <v>54</v>
      </c>
      <c r="B26" s="3">
        <v>623</v>
      </c>
      <c r="E26" t="s">
        <v>57</v>
      </c>
      <c r="F26" s="3">
        <v>300.7</v>
      </c>
    </row>
    <row r="27" spans="1:7" x14ac:dyDescent="0.25">
      <c r="A27" t="s">
        <v>54</v>
      </c>
      <c r="B27" s="4">
        <v>721</v>
      </c>
      <c r="C27" s="3">
        <f>SUM(B21:B27)</f>
        <v>4822</v>
      </c>
      <c r="E27" t="s">
        <v>74</v>
      </c>
      <c r="F27" s="3">
        <v>91.4</v>
      </c>
    </row>
    <row r="28" spans="1:7" x14ac:dyDescent="0.25">
      <c r="B28" s="4"/>
      <c r="C28" s="3"/>
      <c r="E28" t="s">
        <v>58</v>
      </c>
      <c r="F28" s="3">
        <v>120</v>
      </c>
    </row>
    <row r="29" spans="1:7" x14ac:dyDescent="0.25">
      <c r="A29" s="2" t="s">
        <v>22</v>
      </c>
      <c r="B29" s="4"/>
      <c r="C29" s="3"/>
      <c r="E29" t="s">
        <v>67</v>
      </c>
      <c r="F29" s="4">
        <v>19.190000000000001</v>
      </c>
      <c r="G29">
        <f>SUM(F15:F28)</f>
        <v>9290.4599999999991</v>
      </c>
    </row>
    <row r="30" spans="1:7" x14ac:dyDescent="0.25">
      <c r="A30" t="s">
        <v>2</v>
      </c>
      <c r="B30" s="3">
        <v>675</v>
      </c>
      <c r="D30" s="4"/>
    </row>
    <row r="31" spans="1:7" x14ac:dyDescent="0.25">
      <c r="A31" t="s">
        <v>5</v>
      </c>
      <c r="B31" s="3">
        <v>490.96</v>
      </c>
      <c r="D31" s="4"/>
      <c r="E31" s="5" t="s">
        <v>37</v>
      </c>
      <c r="F31" s="3"/>
    </row>
    <row r="32" spans="1:7" x14ac:dyDescent="0.25">
      <c r="A32" t="s">
        <v>42</v>
      </c>
      <c r="B32" s="3">
        <f>SUM(620+933.9+134.19+10)</f>
        <v>1698.0900000000001</v>
      </c>
      <c r="D32" s="4"/>
      <c r="E32" t="s">
        <v>38</v>
      </c>
      <c r="F32" s="3">
        <v>8.99</v>
      </c>
      <c r="G32" s="3"/>
    </row>
    <row r="33" spans="1:7" x14ac:dyDescent="0.25">
      <c r="A33" t="s">
        <v>73</v>
      </c>
      <c r="B33" s="4">
        <v>643.97</v>
      </c>
      <c r="C33" s="3">
        <f>SUM(B30:B33)</f>
        <v>3508.0200000000004</v>
      </c>
      <c r="D33" s="4"/>
      <c r="F33" s="3"/>
      <c r="G33" s="3"/>
    </row>
    <row r="34" spans="1:7" x14ac:dyDescent="0.25">
      <c r="B34" s="3"/>
      <c r="C34" s="3"/>
      <c r="D34" s="4"/>
      <c r="E34" t="s">
        <v>39</v>
      </c>
      <c r="F34" s="3">
        <v>1.5</v>
      </c>
      <c r="G34" s="3"/>
    </row>
    <row r="35" spans="1:7" x14ac:dyDescent="0.25">
      <c r="A35" s="7" t="s">
        <v>6</v>
      </c>
      <c r="B35" s="3">
        <v>1837</v>
      </c>
      <c r="D35" s="4"/>
      <c r="E35" t="s">
        <v>40</v>
      </c>
      <c r="F35" s="3">
        <v>20</v>
      </c>
    </row>
    <row r="36" spans="1:7" x14ac:dyDescent="0.25">
      <c r="A36" t="s">
        <v>7</v>
      </c>
      <c r="B36" s="3">
        <v>1512.59</v>
      </c>
      <c r="D36" s="4"/>
      <c r="E36" t="s">
        <v>63</v>
      </c>
      <c r="F36" s="3">
        <v>10.49</v>
      </c>
    </row>
    <row r="37" spans="1:7" x14ac:dyDescent="0.25">
      <c r="A37" t="s">
        <v>21</v>
      </c>
      <c r="B37" s="3">
        <v>354.47</v>
      </c>
      <c r="C37" s="3"/>
      <c r="D37" s="4"/>
      <c r="E37" t="s">
        <v>64</v>
      </c>
      <c r="F37" s="3">
        <v>16.010000000000002</v>
      </c>
    </row>
    <row r="38" spans="1:7" x14ac:dyDescent="0.25">
      <c r="A38" t="s">
        <v>28</v>
      </c>
      <c r="B38" s="3">
        <v>10</v>
      </c>
      <c r="C38" s="3"/>
      <c r="D38" s="4"/>
      <c r="E38" t="s">
        <v>65</v>
      </c>
      <c r="F38" s="3">
        <v>16.989999999999998</v>
      </c>
    </row>
    <row r="39" spans="1:7" x14ac:dyDescent="0.25">
      <c r="A39" t="s">
        <v>59</v>
      </c>
      <c r="B39" s="3">
        <v>350</v>
      </c>
      <c r="C39" s="3"/>
      <c r="D39" s="4"/>
      <c r="E39" t="s">
        <v>66</v>
      </c>
      <c r="F39" s="4">
        <v>20.29</v>
      </c>
      <c r="G39" s="3">
        <f>SUM(F32:F39)</f>
        <v>94.27000000000001</v>
      </c>
    </row>
    <row r="40" spans="1:7" x14ac:dyDescent="0.25">
      <c r="A40" t="s">
        <v>19</v>
      </c>
      <c r="B40" s="4">
        <v>439.96</v>
      </c>
      <c r="C40" s="3">
        <f>SUM(B35:B40)</f>
        <v>4504.0200000000004</v>
      </c>
      <c r="D40" s="4"/>
      <c r="F40" s="3"/>
      <c r="G40" s="3"/>
    </row>
    <row r="41" spans="1:7" x14ac:dyDescent="0.25">
      <c r="D41" s="4"/>
      <c r="E41" s="2" t="s">
        <v>13</v>
      </c>
      <c r="G41" s="3">
        <f>SUM(1334.69+18.71+15.07+16.59+16.45+21.34+124.58+133.3)</f>
        <v>1680.7299999999998</v>
      </c>
    </row>
    <row r="42" spans="1:7" x14ac:dyDescent="0.25">
      <c r="A42" s="6" t="s">
        <v>3</v>
      </c>
      <c r="C42" s="4">
        <f>SUM(C17:C40)</f>
        <v>20784.64</v>
      </c>
      <c r="D42" s="4"/>
      <c r="F42" s="3"/>
    </row>
    <row r="43" spans="1:7" x14ac:dyDescent="0.25">
      <c r="D43" s="4"/>
    </row>
    <row r="44" spans="1:7" x14ac:dyDescent="0.25">
      <c r="D44" s="4"/>
    </row>
    <row r="45" spans="1:7" x14ac:dyDescent="0.25">
      <c r="A45" t="s">
        <v>72</v>
      </c>
      <c r="D45" s="4"/>
    </row>
    <row r="46" spans="1:7" x14ac:dyDescent="0.25">
      <c r="D46" s="4"/>
    </row>
    <row r="47" spans="1:7" x14ac:dyDescent="0.25">
      <c r="D47" s="4"/>
    </row>
    <row r="48" spans="1:7" x14ac:dyDescent="0.25">
      <c r="D48" s="4"/>
    </row>
    <row r="49" spans="1:7" x14ac:dyDescent="0.25">
      <c r="A49" s="2" t="s">
        <v>25</v>
      </c>
      <c r="D49" s="4"/>
      <c r="E49" s="2" t="s">
        <v>71</v>
      </c>
    </row>
    <row r="50" spans="1:7" x14ac:dyDescent="0.25">
      <c r="D50" s="4"/>
    </row>
    <row r="51" spans="1:7" x14ac:dyDescent="0.25">
      <c r="A51" t="s">
        <v>29</v>
      </c>
      <c r="C51">
        <v>7954.47</v>
      </c>
      <c r="D51" s="4"/>
      <c r="E51" s="2" t="s">
        <v>24</v>
      </c>
      <c r="G51" s="3">
        <v>0</v>
      </c>
    </row>
    <row r="52" spans="1:7" x14ac:dyDescent="0.25">
      <c r="A52" t="s">
        <v>48</v>
      </c>
      <c r="C52" s="3">
        <f>+SUM(C42-G61)</f>
        <v>-1128.0399999999972</v>
      </c>
      <c r="D52" s="4"/>
    </row>
    <row r="53" spans="1:7" x14ac:dyDescent="0.25">
      <c r="A53" t="s">
        <v>70</v>
      </c>
      <c r="C53" s="4">
        <f>SUM(C51+C52)</f>
        <v>6826.430000000003</v>
      </c>
      <c r="D53" s="4"/>
      <c r="E53" s="2" t="s">
        <v>22</v>
      </c>
      <c r="G53" s="3">
        <f>SUM(88.37+100.14+38.38)</f>
        <v>226.89</v>
      </c>
    </row>
    <row r="54" spans="1:7" x14ac:dyDescent="0.25">
      <c r="D54" s="4"/>
      <c r="F54" s="3"/>
    </row>
    <row r="55" spans="1:7" x14ac:dyDescent="0.25">
      <c r="A55" t="s">
        <v>49</v>
      </c>
      <c r="C55" s="9">
        <v>11500</v>
      </c>
      <c r="D55" s="4"/>
      <c r="E55" s="2" t="s">
        <v>15</v>
      </c>
    </row>
    <row r="56" spans="1:7" x14ac:dyDescent="0.25">
      <c r="D56" s="4"/>
      <c r="E56" t="s">
        <v>16</v>
      </c>
      <c r="F56" s="3">
        <f ca="1">SUM(F56:F61)</f>
        <v>0</v>
      </c>
    </row>
    <row r="57" spans="1:7" x14ac:dyDescent="0.25">
      <c r="D57" s="4"/>
      <c r="E57" t="s">
        <v>28</v>
      </c>
      <c r="F57" s="2">
        <v>187.84</v>
      </c>
      <c r="G57" s="3">
        <v>187.84</v>
      </c>
    </row>
    <row r="58" spans="1:7" x14ac:dyDescent="0.25">
      <c r="D58" s="4"/>
      <c r="F58" s="2"/>
      <c r="G58" s="3"/>
    </row>
    <row r="59" spans="1:7" x14ac:dyDescent="0.25">
      <c r="D59" s="4"/>
      <c r="E59" s="2" t="s">
        <v>68</v>
      </c>
      <c r="F59" s="2"/>
      <c r="G59" s="3">
        <v>138.65</v>
      </c>
    </row>
    <row r="60" spans="1:7" x14ac:dyDescent="0.25">
      <c r="D60" s="4"/>
    </row>
    <row r="61" spans="1:7" x14ac:dyDescent="0.25">
      <c r="B61" s="3"/>
      <c r="D61" s="4"/>
      <c r="E61" s="6" t="s">
        <v>3</v>
      </c>
      <c r="G61" s="4">
        <f>+SUM(G6:G57)</f>
        <v>21912.679999999997</v>
      </c>
    </row>
    <row r="62" spans="1:7" x14ac:dyDescent="0.25">
      <c r="B62" s="3"/>
      <c r="D62" s="4"/>
    </row>
    <row r="63" spans="1:7" x14ac:dyDescent="0.25">
      <c r="B63" s="4"/>
      <c r="C63" s="3"/>
      <c r="D63" s="4"/>
    </row>
    <row r="64" spans="1:7" x14ac:dyDescent="0.25">
      <c r="D64" s="4"/>
    </row>
    <row r="65" spans="4:4" x14ac:dyDescent="0.25">
      <c r="D65" s="4"/>
    </row>
    <row r="66" spans="4:4" x14ac:dyDescent="0.25">
      <c r="D66" s="4"/>
    </row>
    <row r="82" spans="2:7" x14ac:dyDescent="0.25">
      <c r="D82" s="3"/>
    </row>
    <row r="83" spans="2:7" x14ac:dyDescent="0.25">
      <c r="D83" s="3"/>
    </row>
    <row r="87" spans="2:7" x14ac:dyDescent="0.25">
      <c r="D87" s="3"/>
    </row>
    <row r="88" spans="2:7" x14ac:dyDescent="0.25">
      <c r="D88" s="3"/>
      <c r="F88" s="3"/>
      <c r="G88" s="4"/>
    </row>
    <row r="89" spans="2:7" x14ac:dyDescent="0.25">
      <c r="F89" s="3"/>
      <c r="G89" s="4"/>
    </row>
    <row r="90" spans="2:7" x14ac:dyDescent="0.25">
      <c r="B90" s="3"/>
      <c r="D90" s="3"/>
      <c r="F90" s="4"/>
      <c r="G90" s="4"/>
    </row>
    <row r="94" spans="2:7" x14ac:dyDescent="0.25">
      <c r="D94" s="3"/>
    </row>
    <row r="95" spans="2:7" x14ac:dyDescent="0.25">
      <c r="D95" s="3"/>
    </row>
    <row r="96" spans="2:7" x14ac:dyDescent="0.25">
      <c r="D96" s="3"/>
    </row>
    <row r="98" spans="4:4" x14ac:dyDescent="0.25">
      <c r="D98" s="3"/>
    </row>
    <row r="100" spans="4:4" x14ac:dyDescent="0.25">
      <c r="D100" s="3"/>
    </row>
    <row r="102" spans="4:4" x14ac:dyDescent="0.25">
      <c r="D102" s="3"/>
    </row>
    <row r="104" spans="4:4" x14ac:dyDescent="0.25">
      <c r="D104" s="4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BD4F35D131224CBE53F2F54FD82084" ma:contentTypeVersion="15" ma:contentTypeDescription="Create a new document." ma:contentTypeScope="" ma:versionID="d1410b0e83e272fec652c19446eb0a6e">
  <xsd:schema xmlns:xsd="http://www.w3.org/2001/XMLSchema" xmlns:xs="http://www.w3.org/2001/XMLSchema" xmlns:p="http://schemas.microsoft.com/office/2006/metadata/properties" xmlns:ns2="cd9521c0-2ae4-4c7b-b822-6e3c0c0a80a2" xmlns:ns3="14510e45-9fa2-48be-b1f1-b9c13d0f8e23" targetNamespace="http://schemas.microsoft.com/office/2006/metadata/properties" ma:root="true" ma:fieldsID="2f1ca66321a4b64c4e25ab55a2062bf2" ns2:_="" ns3:_="">
    <xsd:import namespace="cd9521c0-2ae4-4c7b-b822-6e3c0c0a80a2"/>
    <xsd:import namespace="14510e45-9fa2-48be-b1f1-b9c13d0f8e23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9521c0-2ae4-4c7b-b822-6e3c0c0a80a2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9d3106f2-1f02-4a2a-8e0b-c91973a8c4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10e45-9fa2-48be-b1f1-b9c13d0f8e23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53a4d1f0-1228-4107-b790-fdfa0d2b2ce5}" ma:internalName="TaxCatchAll" ma:showField="CatchAllData" ma:web="14510e45-9fa2-48be-b1f1-b9c13d0f8e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DDDDE-7975-4BEA-BB09-63A99E3393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FE4833-56D6-4C21-8574-F689954001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9521c0-2ae4-4c7b-b822-6e3c0c0a80a2"/>
    <ds:schemaRef ds:uri="14510e45-9fa2-48be-b1f1-b9c13d0f8e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Townsend</dc:creator>
  <cp:lastModifiedBy>Clare Beavon</cp:lastModifiedBy>
  <cp:lastPrinted>2024-01-17T15:21:04Z</cp:lastPrinted>
  <dcterms:created xsi:type="dcterms:W3CDTF">2021-05-05T11:34:51Z</dcterms:created>
  <dcterms:modified xsi:type="dcterms:W3CDTF">2024-11-15T12:24:39Z</dcterms:modified>
</cp:coreProperties>
</file>